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aul Tilley Historic Work Files\2015-2016 Year\FN1140\"/>
    </mc:Choice>
  </mc:AlternateContent>
  <bookViews>
    <workbookView xWindow="0" yWindow="0" windowWidth="21600" windowHeight="9720"/>
  </bookViews>
  <sheets>
    <sheet name="OSA-FV " sheetId="1" r:id="rId1"/>
    <sheet name="OSA-PV" sheetId="2" r:id="rId2"/>
    <sheet name="OGA-FV" sheetId="3" r:id="rId3"/>
    <sheet name="OGA - PV" sheetId="4" r:id="rId4"/>
    <sheet name="SAD-FV" sheetId="5" r:id="rId5"/>
    <sheet name="SAD-PV" sheetId="7" r:id="rId6"/>
    <sheet name="OGAD-FV" sheetId="6" r:id="rId7"/>
    <sheet name="OGAD-PV" sheetId="9" r:id="rId8"/>
    <sheet name="Perpetuity" sheetId="8" r:id="rId9"/>
    <sheet name="Perpetuity Due" sheetId="10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0" l="1"/>
  <c r="F19" i="10"/>
  <c r="F18" i="10"/>
  <c r="D18" i="10"/>
  <c r="F18" i="8"/>
  <c r="F13" i="10"/>
  <c r="F12" i="10"/>
  <c r="F11" i="10"/>
  <c r="F14" i="10" s="1"/>
  <c r="F17" i="8"/>
  <c r="F12" i="8"/>
  <c r="F11" i="8"/>
  <c r="F10" i="8"/>
  <c r="G20" i="9"/>
  <c r="I18" i="9"/>
  <c r="D18" i="9"/>
  <c r="G12" i="9"/>
  <c r="G11" i="9"/>
  <c r="G10" i="9"/>
  <c r="G13" i="9" s="1"/>
  <c r="C19" i="6"/>
  <c r="F13" i="6"/>
  <c r="F12" i="6"/>
  <c r="F11" i="6"/>
  <c r="F14" i="6" s="1"/>
  <c r="H19" i="6" s="1"/>
  <c r="D16" i="7"/>
  <c r="G12" i="7"/>
  <c r="G11" i="7"/>
  <c r="G16" i="7" s="1"/>
  <c r="C14" i="5"/>
  <c r="F10" i="5"/>
  <c r="F9" i="5"/>
  <c r="F14" i="5" s="1"/>
  <c r="G10" i="4"/>
  <c r="D18" i="4"/>
  <c r="G12" i="4"/>
  <c r="G11" i="4"/>
  <c r="G11" i="2"/>
  <c r="F11" i="3"/>
  <c r="F10" i="3"/>
  <c r="F12" i="3"/>
  <c r="C18" i="3"/>
  <c r="F13" i="3"/>
  <c r="D15" i="2"/>
  <c r="G10" i="2"/>
  <c r="G15" i="2" s="1"/>
  <c r="F10" i="1"/>
  <c r="F9" i="1"/>
  <c r="F13" i="1" s="1"/>
  <c r="C14" i="1"/>
  <c r="F13" i="8" l="1"/>
  <c r="F20" i="8" s="1"/>
  <c r="G18" i="9"/>
  <c r="G17" i="9"/>
  <c r="F19" i="6"/>
  <c r="F18" i="6"/>
  <c r="I15" i="7"/>
  <c r="G15" i="7"/>
  <c r="G18" i="7" s="1"/>
  <c r="H14" i="5"/>
  <c r="F13" i="5"/>
  <c r="F16" i="5" s="1"/>
  <c r="G13" i="4"/>
  <c r="F18" i="3"/>
  <c r="F17" i="3"/>
  <c r="F20" i="3" s="1"/>
  <c r="G14" i="2"/>
  <c r="G17" i="2" s="1"/>
  <c r="F14" i="1"/>
  <c r="F16" i="1" s="1"/>
  <c r="F21" i="6" l="1"/>
  <c r="G18" i="4"/>
  <c r="G17" i="4"/>
  <c r="G20" i="4" s="1"/>
</calcChain>
</file>

<file path=xl/sharedStrings.xml><?xml version="1.0" encoding="utf-8"?>
<sst xmlns="http://schemas.openxmlformats.org/spreadsheetml/2006/main" count="167" uniqueCount="37">
  <si>
    <t>Compounds/Year</t>
  </si>
  <si>
    <t>Number of Years of Loan</t>
  </si>
  <si>
    <t>Interest rate per period (i)</t>
  </si>
  <si>
    <t>Annual Interest Rate (%)</t>
  </si>
  <si>
    <t>Payments per year (P/Y)</t>
  </si>
  <si>
    <t>Payment per period (PMT)</t>
  </si>
  <si>
    <t>Simple Annuities</t>
  </si>
  <si>
    <t>Numerator</t>
  </si>
  <si>
    <t>Denominator</t>
  </si>
  <si>
    <t>Total Number of Compounds (n)</t>
  </si>
  <si>
    <t>FV =</t>
  </si>
  <si>
    <t>FV=</t>
  </si>
  <si>
    <t>ORDINARY SIMPLE ANNUITY - FUTURE VALUE</t>
  </si>
  <si>
    <t>ORDINARY SIMPLE ANNUITY -PRESENT VALUE</t>
  </si>
  <si>
    <t xml:space="preserve">must be same </t>
  </si>
  <si>
    <t>Ge</t>
  </si>
  <si>
    <t>ORDINARY GENERAL ANNUITY -PRESENT VALUE</t>
  </si>
  <si>
    <t>must be different</t>
  </si>
  <si>
    <t>General Annuities</t>
  </si>
  <si>
    <t>ORDINARY GENERAL ANNUITY -FUTURE VALUE</t>
  </si>
  <si>
    <t>Value of c</t>
  </si>
  <si>
    <t>Value of P</t>
  </si>
  <si>
    <t>Interest rate per period (I in decimal format)</t>
  </si>
  <si>
    <t>PV =</t>
  </si>
  <si>
    <t>PV=</t>
  </si>
  <si>
    <t>ORDINARY SIMPLE ANNUITY DUE - FUTURE VALUE</t>
  </si>
  <si>
    <t>*</t>
  </si>
  <si>
    <t>ORDINARY SIMPLE ANNUITY DUE -PRESENT VALUE</t>
  </si>
  <si>
    <t>PV (SAD)=</t>
  </si>
  <si>
    <t>FV (SAD)=</t>
  </si>
  <si>
    <t>ORDINARY GENERAL ANNUITY DUE -FUTURE VALUE</t>
  </si>
  <si>
    <t>ORDINARY GENERAL ANNUITY DUE -PRESENT VALUE</t>
  </si>
  <si>
    <t>PERPETUITY</t>
  </si>
  <si>
    <t>PERPETUITY DUE</t>
  </si>
  <si>
    <t>Denominator (i)</t>
  </si>
  <si>
    <t>Numerator (PMT)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</si>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</sst>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6" xfId="0" applyFont="1" applyBorder="1"/>
    <xf numFmtId="0" fontId="2" fillId="0" borderId="7" xfId="0" applyFont="1" applyBorder="1"/>
    <xf numFmtId="0" fontId="6" fillId="0" borderId="1" xfId="0" applyFont="1" applyBorder="1"/>
    <xf numFmtId="0" fontId="6" fillId="0" borderId="0" xfId="0" applyFont="1" applyFill="1" applyBorder="1"/>
    <xf numFmtId="0" fontId="7" fillId="0" borderId="0" xfId="0" applyFont="1"/>
    <xf numFmtId="0" fontId="7" fillId="0" borderId="2" xfId="0" applyFont="1" applyBorder="1"/>
    <xf numFmtId="0" fontId="7" fillId="0" borderId="3" xfId="0" applyFont="1" applyBorder="1"/>
    <xf numFmtId="0" fontId="8" fillId="0" borderId="3" xfId="0" applyFont="1" applyBorder="1"/>
    <xf numFmtId="0" fontId="8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9" fillId="0" borderId="0" xfId="0" applyFont="1"/>
    <xf numFmtId="0" fontId="10" fillId="2" borderId="0" xfId="0" applyFont="1" applyFill="1"/>
    <xf numFmtId="0" fontId="10" fillId="3" borderId="0" xfId="0" applyFont="1" applyFill="1"/>
    <xf numFmtId="0" fontId="6" fillId="0" borderId="1" xfId="0" applyFont="1" applyFill="1" applyBorder="1"/>
    <xf numFmtId="0" fontId="6" fillId="4" borderId="0" xfId="0" applyFont="1" applyFill="1"/>
    <xf numFmtId="0" fontId="7" fillId="4" borderId="0" xfId="0" applyFont="1" applyFill="1"/>
    <xf numFmtId="44" fontId="6" fillId="4" borderId="0" xfId="1" applyFont="1" applyFill="1"/>
    <xf numFmtId="0" fontId="2" fillId="3" borderId="0" xfId="0" applyFont="1" applyFill="1"/>
    <xf numFmtId="44" fontId="3" fillId="0" borderId="1" xfId="1" applyFont="1" applyBorder="1"/>
    <xf numFmtId="0" fontId="7" fillId="5" borderId="6" xfId="0" applyFont="1" applyFill="1" applyBorder="1"/>
    <xf numFmtId="0" fontId="7" fillId="5" borderId="7" xfId="0" applyFont="1" applyFill="1" applyBorder="1"/>
    <xf numFmtId="0" fontId="8" fillId="6" borderId="3" xfId="0" applyFont="1" applyFill="1" applyBorder="1"/>
    <xf numFmtId="0" fontId="8" fillId="6" borderId="4" xfId="0" applyFont="1" applyFill="1" applyBorder="1"/>
    <xf numFmtId="44" fontId="8" fillId="6" borderId="4" xfId="0" applyNumberFormat="1" applyFont="1" applyFill="1" applyBorder="1"/>
    <xf numFmtId="44" fontId="7" fillId="0" borderId="3" xfId="0" applyNumberFormat="1" applyFont="1" applyBorder="1"/>
    <xf numFmtId="0" fontId="7" fillId="6" borderId="3" xfId="0" applyFont="1" applyFill="1" applyBorder="1"/>
    <xf numFmtId="0" fontId="8" fillId="6" borderId="2" xfId="0" applyFont="1" applyFill="1" applyBorder="1"/>
    <xf numFmtId="0" fontId="7" fillId="5" borderId="5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workbookViewId="0">
      <selection activeCell="B20" sqref="B20"/>
    </sheetView>
  </sheetViews>
  <sheetFormatPr defaultRowHeight="15" x14ac:dyDescent="0.25"/>
  <cols>
    <col min="2" max="2" width="56.7109375" customWidth="1"/>
    <col min="3" max="3" width="9.28515625" customWidth="1"/>
    <col min="4" max="4" width="2.7109375" customWidth="1"/>
    <col min="5" max="5" width="8.7109375" customWidth="1"/>
    <col min="6" max="6" width="27" customWidth="1"/>
    <col min="7" max="7" width="14.140625" customWidth="1"/>
  </cols>
  <sheetData>
    <row r="1" spans="2:7" ht="33.75" x14ac:dyDescent="0.5">
      <c r="B1" s="20" t="s">
        <v>12</v>
      </c>
    </row>
    <row r="2" spans="2:7" ht="26.25" x14ac:dyDescent="0.4">
      <c r="B2" s="2" t="s">
        <v>5</v>
      </c>
      <c r="F2" s="1">
        <v>200</v>
      </c>
    </row>
    <row r="3" spans="2:7" ht="26.25" x14ac:dyDescent="0.4">
      <c r="B3" s="2" t="s">
        <v>3</v>
      </c>
      <c r="F3" s="1">
        <v>5</v>
      </c>
    </row>
    <row r="4" spans="2:7" ht="26.25" x14ac:dyDescent="0.4">
      <c r="B4" s="2" t="s">
        <v>0</v>
      </c>
      <c r="F4" s="1">
        <v>4</v>
      </c>
      <c r="G4" s="21" t="s">
        <v>14</v>
      </c>
    </row>
    <row r="5" spans="2:7" ht="26.25" x14ac:dyDescent="0.4">
      <c r="B5" s="2" t="s">
        <v>4</v>
      </c>
      <c r="F5" s="1">
        <v>4</v>
      </c>
      <c r="G5" s="21" t="s">
        <v>14</v>
      </c>
    </row>
    <row r="6" spans="2:7" ht="26.25" x14ac:dyDescent="0.4">
      <c r="B6" s="2" t="s">
        <v>1</v>
      </c>
      <c r="F6" s="1">
        <v>12</v>
      </c>
    </row>
    <row r="9" spans="2:7" ht="26.25" x14ac:dyDescent="0.4">
      <c r="B9" s="10" t="s">
        <v>2</v>
      </c>
      <c r="C9" s="12"/>
      <c r="D9" s="12"/>
      <c r="E9" s="12"/>
      <c r="F9" s="3">
        <f>+((F3/F5)/100)</f>
        <v>1.2500000000000001E-2</v>
      </c>
    </row>
    <row r="10" spans="2:7" ht="26.25" x14ac:dyDescent="0.4">
      <c r="B10" s="10" t="s">
        <v>9</v>
      </c>
      <c r="C10" s="12"/>
      <c r="D10" s="12"/>
      <c r="E10" s="12"/>
      <c r="F10" s="3">
        <f>+F4*F6</f>
        <v>48</v>
      </c>
    </row>
    <row r="11" spans="2:7" x14ac:dyDescent="0.25">
      <c r="B11" s="12"/>
      <c r="C11" s="12"/>
      <c r="D11" s="12"/>
      <c r="E11" s="12"/>
      <c r="F11" s="12"/>
    </row>
    <row r="12" spans="2:7" ht="27" thickBot="1" x14ac:dyDescent="0.45">
      <c r="B12" s="11" t="s">
        <v>6</v>
      </c>
      <c r="C12" s="12"/>
      <c r="D12" s="12"/>
      <c r="E12" s="12"/>
      <c r="F12" s="12"/>
    </row>
    <row r="13" spans="2:7" x14ac:dyDescent="0.25">
      <c r="B13" s="13"/>
      <c r="C13" s="14"/>
      <c r="D13" s="14"/>
      <c r="E13" s="15" t="s">
        <v>7</v>
      </c>
      <c r="F13" s="16">
        <f>+(((1+F9)^F10)-1)</f>
        <v>0.81535485305265487</v>
      </c>
    </row>
    <row r="14" spans="2:7" ht="15.75" thickBot="1" x14ac:dyDescent="0.3">
      <c r="B14" s="17" t="s">
        <v>10</v>
      </c>
      <c r="C14" s="18">
        <f>+F2</f>
        <v>200</v>
      </c>
      <c r="D14" s="18"/>
      <c r="E14" s="18" t="s">
        <v>8</v>
      </c>
      <c r="F14" s="19">
        <f>+F9</f>
        <v>1.2500000000000001E-2</v>
      </c>
    </row>
    <row r="15" spans="2:7" x14ac:dyDescent="0.25">
      <c r="B15" s="12"/>
      <c r="C15" s="12"/>
      <c r="D15" s="12"/>
      <c r="E15" s="12"/>
      <c r="F15" s="12"/>
    </row>
    <row r="16" spans="2:7" ht="26.25" x14ac:dyDescent="0.4">
      <c r="B16" s="24" t="s">
        <v>11</v>
      </c>
      <c r="C16" s="25"/>
      <c r="D16" s="25"/>
      <c r="E16" s="25"/>
      <c r="F16" s="26">
        <f>+F13/F14*C14</f>
        <v>13045.677648842477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1"/>
  <sheetViews>
    <sheetView workbookViewId="0">
      <selection activeCell="I21" sqref="I21"/>
    </sheetView>
  </sheetViews>
  <sheetFormatPr defaultRowHeight="15" x14ac:dyDescent="0.25"/>
  <cols>
    <col min="2" max="2" width="47.140625" customWidth="1"/>
    <col min="3" max="3" width="20.7109375" customWidth="1"/>
    <col min="4" max="4" width="10.5703125" bestFit="1" customWidth="1"/>
    <col min="6" max="6" width="25.140625" customWidth="1"/>
  </cols>
  <sheetData>
    <row r="3" spans="2:7" ht="33.75" x14ac:dyDescent="0.5">
      <c r="B3" s="20" t="s">
        <v>33</v>
      </c>
    </row>
    <row r="4" spans="2:7" ht="26.25" x14ac:dyDescent="0.4">
      <c r="B4" s="2" t="s">
        <v>5</v>
      </c>
      <c r="F4" s="28">
        <v>1250</v>
      </c>
    </row>
    <row r="5" spans="2:7" ht="26.25" x14ac:dyDescent="0.4">
      <c r="B5" s="2" t="s">
        <v>3</v>
      </c>
      <c r="F5" s="1">
        <v>7.5</v>
      </c>
    </row>
    <row r="6" spans="2:7" ht="26.25" x14ac:dyDescent="0.4">
      <c r="B6" s="2" t="s">
        <v>0</v>
      </c>
      <c r="F6" s="1">
        <v>12</v>
      </c>
      <c r="G6" s="21" t="s">
        <v>17</v>
      </c>
    </row>
    <row r="7" spans="2:7" ht="26.25" x14ac:dyDescent="0.4">
      <c r="B7" s="2" t="s">
        <v>4</v>
      </c>
      <c r="F7" s="1">
        <v>12</v>
      </c>
      <c r="G7" s="27" t="s">
        <v>17</v>
      </c>
    </row>
    <row r="8" spans="2:7" ht="26.25" x14ac:dyDescent="0.4">
      <c r="B8" s="2"/>
      <c r="F8" s="1"/>
    </row>
    <row r="11" spans="2:7" ht="26.25" x14ac:dyDescent="0.4">
      <c r="B11" s="10" t="s">
        <v>2</v>
      </c>
      <c r="C11" s="12"/>
      <c r="D11" s="12"/>
      <c r="E11" s="12"/>
      <c r="F11" s="3">
        <f>+((F5/F6)/100)</f>
        <v>6.2500000000000003E-3</v>
      </c>
    </row>
    <row r="12" spans="2:7" ht="26.25" x14ac:dyDescent="0.4">
      <c r="B12" s="10" t="s">
        <v>9</v>
      </c>
      <c r="C12" s="12"/>
      <c r="D12" s="12"/>
      <c r="E12" s="12"/>
      <c r="F12" s="3">
        <f>+F8*F7</f>
        <v>0</v>
      </c>
    </row>
    <row r="13" spans="2:7" ht="26.25" x14ac:dyDescent="0.4">
      <c r="B13" s="10" t="s">
        <v>20</v>
      </c>
      <c r="C13" s="12"/>
      <c r="D13" s="12"/>
      <c r="E13" s="12"/>
      <c r="F13" s="3">
        <f>+F6/F7</f>
        <v>1</v>
      </c>
    </row>
    <row r="14" spans="2:7" ht="26.25" x14ac:dyDescent="0.4">
      <c r="B14" s="23" t="s">
        <v>21</v>
      </c>
      <c r="F14" s="3">
        <f>+((1+F11)^F13)-1</f>
        <v>6.2500000000000888E-3</v>
      </c>
    </row>
    <row r="17" spans="2:7" ht="27" thickBot="1" x14ac:dyDescent="0.45">
      <c r="B17" s="11" t="s">
        <v>18</v>
      </c>
      <c r="C17" s="12"/>
      <c r="D17" s="12"/>
      <c r="E17" s="12"/>
      <c r="F17" s="12"/>
    </row>
    <row r="18" spans="2:7" ht="15.75" thickBot="1" x14ac:dyDescent="0.3">
      <c r="B18" s="17" t="s">
        <v>23</v>
      </c>
      <c r="C18" s="36" t="s">
        <v>35</v>
      </c>
      <c r="D18" s="34">
        <f>+F4</f>
        <v>1250</v>
      </c>
      <c r="E18" s="35" t="s">
        <v>36</v>
      </c>
      <c r="F18" s="33">
        <f>+D18</f>
        <v>1250</v>
      </c>
      <c r="G18" t="s">
        <v>26</v>
      </c>
    </row>
    <row r="19" spans="2:7" ht="15.75" thickBot="1" x14ac:dyDescent="0.3">
      <c r="C19" s="37"/>
      <c r="D19" s="18"/>
      <c r="E19" s="29"/>
      <c r="F19" s="30">
        <f>+F11</f>
        <v>6.2500000000000003E-3</v>
      </c>
    </row>
    <row r="20" spans="2:7" x14ac:dyDescent="0.25">
      <c r="B20" s="12"/>
      <c r="C20" s="12"/>
      <c r="D20" s="12"/>
      <c r="E20" s="12"/>
      <c r="F20" s="12"/>
    </row>
    <row r="21" spans="2:7" ht="26.25" x14ac:dyDescent="0.4">
      <c r="B21" s="24" t="s">
        <v>24</v>
      </c>
      <c r="C21" s="25"/>
      <c r="D21" s="25"/>
      <c r="E21" s="25"/>
      <c r="F21" s="26">
        <f>+D18+(F18/F19)</f>
        <v>201250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7"/>
  <sheetViews>
    <sheetView workbookViewId="0">
      <selection activeCell="B2" sqref="B2:H18"/>
    </sheetView>
  </sheetViews>
  <sheetFormatPr defaultRowHeight="15" x14ac:dyDescent="0.25"/>
  <cols>
    <col min="3" max="3" width="53.7109375" customWidth="1"/>
    <col min="6" max="6" width="12.85546875" customWidth="1"/>
    <col min="7" max="7" width="29.28515625" customWidth="1"/>
    <col min="8" max="8" width="14.85546875" customWidth="1"/>
  </cols>
  <sheetData>
    <row r="2" spans="3:8" ht="33.75" x14ac:dyDescent="0.5">
      <c r="C2" s="20" t="s">
        <v>13</v>
      </c>
    </row>
    <row r="3" spans="3:8" ht="26.25" x14ac:dyDescent="0.4">
      <c r="C3" s="2" t="s">
        <v>5</v>
      </c>
      <c r="G3" s="1">
        <v>100</v>
      </c>
    </row>
    <row r="4" spans="3:8" ht="26.25" x14ac:dyDescent="0.4">
      <c r="C4" s="2" t="s">
        <v>3</v>
      </c>
      <c r="G4" s="1">
        <v>4.5</v>
      </c>
    </row>
    <row r="5" spans="3:8" ht="26.25" x14ac:dyDescent="0.4">
      <c r="C5" s="2" t="s">
        <v>0</v>
      </c>
      <c r="G5" s="1">
        <v>12</v>
      </c>
      <c r="H5" s="21" t="s">
        <v>14</v>
      </c>
    </row>
    <row r="6" spans="3:8" ht="26.25" x14ac:dyDescent="0.4">
      <c r="C6" s="2" t="s">
        <v>4</v>
      </c>
      <c r="G6" s="1">
        <v>12</v>
      </c>
      <c r="H6" s="21" t="s">
        <v>14</v>
      </c>
    </row>
    <row r="7" spans="3:8" ht="26.25" x14ac:dyDescent="0.4">
      <c r="C7" s="2" t="s">
        <v>1</v>
      </c>
      <c r="G7" s="1">
        <v>5</v>
      </c>
    </row>
    <row r="10" spans="3:8" ht="26.25" x14ac:dyDescent="0.4">
      <c r="C10" s="10" t="s">
        <v>2</v>
      </c>
      <c r="D10" s="12"/>
      <c r="E10" s="12"/>
      <c r="F10" s="12"/>
      <c r="G10" s="3">
        <f>+((G4/G6)/100)</f>
        <v>3.7499999999999999E-3</v>
      </c>
    </row>
    <row r="11" spans="3:8" ht="26.25" x14ac:dyDescent="0.4">
      <c r="C11" s="10" t="s">
        <v>9</v>
      </c>
      <c r="D11" s="12"/>
      <c r="E11" s="12"/>
      <c r="F11" s="12"/>
      <c r="G11" s="3">
        <f>+G7*G6</f>
        <v>60</v>
      </c>
    </row>
    <row r="12" spans="3:8" x14ac:dyDescent="0.25">
      <c r="C12" s="12"/>
      <c r="D12" s="12"/>
      <c r="E12" s="12"/>
      <c r="F12" s="12"/>
      <c r="G12" s="12"/>
    </row>
    <row r="13" spans="3:8" ht="27" thickBot="1" x14ac:dyDescent="0.45">
      <c r="C13" s="11" t="s">
        <v>6</v>
      </c>
      <c r="D13" s="12"/>
      <c r="E13" s="12"/>
      <c r="F13" s="12"/>
      <c r="G13" s="12"/>
    </row>
    <row r="14" spans="3:8" x14ac:dyDescent="0.25">
      <c r="C14" s="13"/>
      <c r="D14" s="14"/>
      <c r="E14" s="14"/>
      <c r="F14" s="15" t="s">
        <v>7</v>
      </c>
      <c r="G14" s="16">
        <f>+((1-(1+G10)^-G11))</f>
        <v>0.20114767631891706</v>
      </c>
    </row>
    <row r="15" spans="3:8" ht="15.75" thickBot="1" x14ac:dyDescent="0.3">
      <c r="C15" s="17" t="s">
        <v>23</v>
      </c>
      <c r="D15" s="18">
        <f>+G3</f>
        <v>100</v>
      </c>
      <c r="E15" s="18"/>
      <c r="F15" s="18" t="s">
        <v>8</v>
      </c>
      <c r="G15" s="19">
        <f>+G10</f>
        <v>3.7499999999999999E-3</v>
      </c>
    </row>
    <row r="16" spans="3:8" x14ac:dyDescent="0.25">
      <c r="C16" s="12"/>
      <c r="D16" s="12"/>
      <c r="E16" s="12"/>
      <c r="F16" s="12"/>
      <c r="G16" s="12"/>
    </row>
    <row r="17" spans="3:7" ht="26.25" x14ac:dyDescent="0.4">
      <c r="C17" s="24" t="s">
        <v>24</v>
      </c>
      <c r="D17" s="25"/>
      <c r="E17" s="25"/>
      <c r="F17" s="25"/>
      <c r="G17" s="26">
        <f>+G14/G15*D15</f>
        <v>5363.9380351711216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B2" sqref="B2:G23"/>
    </sheetView>
  </sheetViews>
  <sheetFormatPr defaultRowHeight="15" x14ac:dyDescent="0.25"/>
  <cols>
    <col min="2" max="2" width="72.85546875" customWidth="1"/>
    <col min="5" max="5" width="12.7109375" customWidth="1"/>
    <col min="6" max="6" width="24.7109375" customWidth="1"/>
    <col min="7" max="7" width="16.85546875" customWidth="1"/>
  </cols>
  <sheetData>
    <row r="1" spans="1:7" x14ac:dyDescent="0.25">
      <c r="A1" t="s">
        <v>15</v>
      </c>
    </row>
    <row r="2" spans="1:7" ht="33.75" x14ac:dyDescent="0.5">
      <c r="B2" s="20" t="s">
        <v>19</v>
      </c>
    </row>
    <row r="3" spans="1:7" ht="26.25" x14ac:dyDescent="0.4">
      <c r="B3" s="2" t="s">
        <v>5</v>
      </c>
      <c r="F3" s="1">
        <v>300</v>
      </c>
    </row>
    <row r="4" spans="1:7" ht="26.25" x14ac:dyDescent="0.4">
      <c r="B4" s="2" t="s">
        <v>3</v>
      </c>
      <c r="F4" s="1">
        <v>4.0999999999999996</v>
      </c>
    </row>
    <row r="5" spans="1:7" ht="26.25" x14ac:dyDescent="0.4">
      <c r="B5" s="2" t="s">
        <v>0</v>
      </c>
      <c r="F5" s="1">
        <v>12</v>
      </c>
      <c r="G5" s="22" t="s">
        <v>17</v>
      </c>
    </row>
    <row r="6" spans="1:7" ht="26.25" x14ac:dyDescent="0.4">
      <c r="B6" s="2" t="s">
        <v>4</v>
      </c>
      <c r="F6" s="1">
        <v>4</v>
      </c>
      <c r="G6" s="21" t="s">
        <v>17</v>
      </c>
    </row>
    <row r="7" spans="1:7" ht="26.25" x14ac:dyDescent="0.4">
      <c r="B7" s="2" t="s">
        <v>1</v>
      </c>
      <c r="F7" s="1">
        <v>3</v>
      </c>
    </row>
    <row r="10" spans="1:7" ht="26.25" x14ac:dyDescent="0.4">
      <c r="B10" s="10" t="s">
        <v>22</v>
      </c>
      <c r="C10" s="12"/>
      <c r="D10" s="12"/>
      <c r="E10" s="12"/>
      <c r="F10" s="3">
        <f>+F4/F5/100</f>
        <v>3.4166666666666664E-3</v>
      </c>
    </row>
    <row r="11" spans="1:7" ht="26.25" x14ac:dyDescent="0.4">
      <c r="B11" s="10" t="s">
        <v>9</v>
      </c>
      <c r="C11" s="12"/>
      <c r="D11" s="12"/>
      <c r="E11" s="12"/>
      <c r="F11" s="3">
        <f>+F7*F6</f>
        <v>12</v>
      </c>
    </row>
    <row r="12" spans="1:7" ht="26.25" x14ac:dyDescent="0.4">
      <c r="B12" s="10" t="s">
        <v>20</v>
      </c>
      <c r="C12" s="12"/>
      <c r="D12" s="12"/>
      <c r="E12" s="12"/>
      <c r="F12" s="3">
        <f>+F5/F6</f>
        <v>3</v>
      </c>
    </row>
    <row r="13" spans="1:7" ht="26.25" x14ac:dyDescent="0.4">
      <c r="B13" s="23" t="s">
        <v>21</v>
      </c>
      <c r="F13" s="3">
        <f>+((1+F10)^F12)-1</f>
        <v>1.0285060718171257E-2</v>
      </c>
    </row>
    <row r="16" spans="1:7" ht="27" thickBot="1" x14ac:dyDescent="0.45">
      <c r="B16" s="11" t="s">
        <v>18</v>
      </c>
      <c r="C16" s="12"/>
      <c r="D16" s="12"/>
      <c r="E16" s="12"/>
      <c r="F16" s="12"/>
    </row>
    <row r="17" spans="2:6" x14ac:dyDescent="0.25">
      <c r="B17" s="13"/>
      <c r="C17" s="14"/>
      <c r="D17" s="14"/>
      <c r="E17" s="15" t="s">
        <v>7</v>
      </c>
      <c r="F17" s="16">
        <f>+(((1+F13)^F11)-1)</f>
        <v>0.13064735858768373</v>
      </c>
    </row>
    <row r="18" spans="2:6" ht="15.75" thickBot="1" x14ac:dyDescent="0.3">
      <c r="B18" s="17" t="s">
        <v>10</v>
      </c>
      <c r="C18" s="18">
        <f>+F3</f>
        <v>300</v>
      </c>
      <c r="D18" s="18"/>
      <c r="E18" s="18" t="s">
        <v>8</v>
      </c>
      <c r="F18" s="19">
        <f>+F13</f>
        <v>1.0285060718171257E-2</v>
      </c>
    </row>
    <row r="19" spans="2:6" x14ac:dyDescent="0.25">
      <c r="B19" s="12"/>
      <c r="C19" s="12"/>
      <c r="D19" s="12"/>
      <c r="E19" s="12"/>
      <c r="F19" s="12"/>
    </row>
    <row r="20" spans="2:6" ht="26.25" x14ac:dyDescent="0.4">
      <c r="B20" s="24" t="s">
        <v>11</v>
      </c>
      <c r="C20" s="25"/>
      <c r="D20" s="25"/>
      <c r="E20" s="25"/>
      <c r="F20" s="26">
        <f>+F17/F18*C18</f>
        <v>3810.7901013222286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0"/>
  <sheetViews>
    <sheetView topLeftCell="A2" workbookViewId="0">
      <selection activeCell="B2" sqref="B2:H21"/>
    </sheetView>
  </sheetViews>
  <sheetFormatPr defaultRowHeight="15" x14ac:dyDescent="0.25"/>
  <cols>
    <col min="6" max="6" width="64.42578125" customWidth="1"/>
    <col min="7" max="7" width="26.42578125" customWidth="1"/>
    <col min="8" max="8" width="15.5703125" customWidth="1"/>
  </cols>
  <sheetData>
    <row r="2" spans="3:8" ht="33.75" x14ac:dyDescent="0.5">
      <c r="C2" s="20" t="s">
        <v>16</v>
      </c>
    </row>
    <row r="3" spans="3:8" ht="26.25" x14ac:dyDescent="0.4">
      <c r="C3" s="2" t="s">
        <v>5</v>
      </c>
      <c r="G3" s="28">
        <v>915.6</v>
      </c>
    </row>
    <row r="4" spans="3:8" ht="26.25" x14ac:dyDescent="0.4">
      <c r="C4" s="2" t="s">
        <v>3</v>
      </c>
      <c r="G4" s="1">
        <v>5.5</v>
      </c>
    </row>
    <row r="5" spans="3:8" ht="26.25" x14ac:dyDescent="0.4">
      <c r="C5" s="2" t="s">
        <v>0</v>
      </c>
      <c r="G5" s="1">
        <v>2</v>
      </c>
      <c r="H5" s="21" t="s">
        <v>17</v>
      </c>
    </row>
    <row r="6" spans="3:8" ht="26.25" x14ac:dyDescent="0.4">
      <c r="C6" s="2" t="s">
        <v>4</v>
      </c>
      <c r="G6" s="1">
        <v>12</v>
      </c>
      <c r="H6" s="27" t="s">
        <v>17</v>
      </c>
    </row>
    <row r="7" spans="3:8" ht="26.25" x14ac:dyDescent="0.4">
      <c r="C7" s="2" t="s">
        <v>1</v>
      </c>
      <c r="G7" s="1">
        <v>15</v>
      </c>
    </row>
    <row r="10" spans="3:8" ht="26.25" x14ac:dyDescent="0.4">
      <c r="C10" s="10" t="s">
        <v>2</v>
      </c>
      <c r="D10" s="12"/>
      <c r="E10" s="12"/>
      <c r="F10" s="12"/>
      <c r="G10" s="3">
        <f>+((G4/G5)/100)</f>
        <v>2.75E-2</v>
      </c>
    </row>
    <row r="11" spans="3:8" ht="26.25" x14ac:dyDescent="0.4">
      <c r="C11" s="10" t="s">
        <v>9</v>
      </c>
      <c r="D11" s="12"/>
      <c r="E11" s="12"/>
      <c r="F11" s="12"/>
      <c r="G11" s="3">
        <f>+G7*G6</f>
        <v>180</v>
      </c>
    </row>
    <row r="12" spans="3:8" ht="26.25" x14ac:dyDescent="0.4">
      <c r="C12" s="10" t="s">
        <v>20</v>
      </c>
      <c r="D12" s="12"/>
      <c r="E12" s="12"/>
      <c r="F12" s="12"/>
      <c r="G12" s="3">
        <f>+G5/G6</f>
        <v>0.16666666666666666</v>
      </c>
    </row>
    <row r="13" spans="3:8" ht="26.25" x14ac:dyDescent="0.4">
      <c r="C13" s="23" t="s">
        <v>21</v>
      </c>
      <c r="G13" s="3">
        <f>+((1+G10)^G12)-1</f>
        <v>4.5316817182770031E-3</v>
      </c>
    </row>
    <row r="16" spans="3:8" ht="27" thickBot="1" x14ac:dyDescent="0.45">
      <c r="C16" s="11" t="s">
        <v>18</v>
      </c>
      <c r="D16" s="12"/>
      <c r="E16" s="12"/>
      <c r="F16" s="12"/>
      <c r="G16" s="12"/>
    </row>
    <row r="17" spans="3:7" x14ac:dyDescent="0.25">
      <c r="C17" s="13"/>
      <c r="D17" s="14"/>
      <c r="E17" s="14"/>
      <c r="F17" s="31" t="s">
        <v>7</v>
      </c>
      <c r="G17" s="32">
        <f>+(1-(1+G13)^-G11)</f>
        <v>0.55685578566209759</v>
      </c>
    </row>
    <row r="18" spans="3:7" ht="15.75" thickBot="1" x14ac:dyDescent="0.3">
      <c r="C18" s="17" t="s">
        <v>23</v>
      </c>
      <c r="D18" s="18">
        <f>+G3</f>
        <v>915.6</v>
      </c>
      <c r="E18" s="18"/>
      <c r="F18" s="29" t="s">
        <v>8</v>
      </c>
      <c r="G18" s="30">
        <f>+G13</f>
        <v>4.5316817182770031E-3</v>
      </c>
    </row>
    <row r="19" spans="3:7" x14ac:dyDescent="0.25">
      <c r="C19" s="12"/>
      <c r="D19" s="12"/>
      <c r="E19" s="12"/>
      <c r="F19" s="12"/>
      <c r="G19" s="12"/>
    </row>
    <row r="20" spans="3:7" ht="26.25" x14ac:dyDescent="0.4">
      <c r="C20" s="24" t="s">
        <v>24</v>
      </c>
      <c r="D20" s="25"/>
      <c r="E20" s="25"/>
      <c r="F20" s="25"/>
      <c r="G20" s="26">
        <f>+G17/G18*D18</f>
        <v>112509.48081721636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workbookViewId="0">
      <selection activeCell="B17" sqref="B17"/>
    </sheetView>
  </sheetViews>
  <sheetFormatPr defaultRowHeight="15" x14ac:dyDescent="0.25"/>
  <cols>
    <col min="2" max="2" width="50.140625" customWidth="1"/>
    <col min="3" max="3" width="12.85546875" customWidth="1"/>
    <col min="5" max="5" width="1.5703125" customWidth="1"/>
    <col min="6" max="6" width="37.140625" customWidth="1"/>
    <col min="7" max="7" width="11.28515625" customWidth="1"/>
  </cols>
  <sheetData>
    <row r="1" spans="2:8" ht="33.75" x14ac:dyDescent="0.5">
      <c r="B1" s="20" t="s">
        <v>25</v>
      </c>
    </row>
    <row r="2" spans="2:8" ht="26.25" x14ac:dyDescent="0.4">
      <c r="B2" s="2" t="s">
        <v>5</v>
      </c>
      <c r="F2" s="1">
        <v>100</v>
      </c>
    </row>
    <row r="3" spans="2:8" ht="26.25" x14ac:dyDescent="0.4">
      <c r="B3" s="2" t="s">
        <v>3</v>
      </c>
      <c r="F3" s="1">
        <v>4.2</v>
      </c>
    </row>
    <row r="4" spans="2:8" ht="26.25" x14ac:dyDescent="0.4">
      <c r="B4" s="2" t="s">
        <v>0</v>
      </c>
      <c r="F4" s="1">
        <v>12</v>
      </c>
      <c r="G4" s="21" t="s">
        <v>14</v>
      </c>
    </row>
    <row r="5" spans="2:8" ht="26.25" x14ac:dyDescent="0.4">
      <c r="B5" s="2" t="s">
        <v>4</v>
      </c>
      <c r="F5" s="1">
        <v>12</v>
      </c>
      <c r="G5" s="21" t="s">
        <v>14</v>
      </c>
    </row>
    <row r="6" spans="2:8" ht="26.25" x14ac:dyDescent="0.4">
      <c r="B6" s="2" t="s">
        <v>1</v>
      </c>
      <c r="F6" s="1">
        <v>5</v>
      </c>
    </row>
    <row r="9" spans="2:8" ht="26.25" x14ac:dyDescent="0.4">
      <c r="B9" s="10" t="s">
        <v>2</v>
      </c>
      <c r="C9" s="12"/>
      <c r="D9" s="12"/>
      <c r="E9" s="12"/>
      <c r="F9" s="3">
        <f>+((F3/F5)/100)</f>
        <v>3.5000000000000005E-3</v>
      </c>
    </row>
    <row r="10" spans="2:8" ht="26.25" x14ac:dyDescent="0.4">
      <c r="B10" s="10" t="s">
        <v>9</v>
      </c>
      <c r="C10" s="12"/>
      <c r="D10" s="12"/>
      <c r="E10" s="12"/>
      <c r="F10" s="3">
        <f>+F4*F6</f>
        <v>60</v>
      </c>
    </row>
    <row r="11" spans="2:8" x14ac:dyDescent="0.25">
      <c r="B11" s="12"/>
      <c r="C11" s="12"/>
      <c r="D11" s="12"/>
      <c r="E11" s="12"/>
      <c r="F11" s="12"/>
    </row>
    <row r="12" spans="2:8" ht="27" thickBot="1" x14ac:dyDescent="0.45">
      <c r="B12" s="11" t="s">
        <v>6</v>
      </c>
      <c r="C12" s="12"/>
      <c r="D12" s="12"/>
      <c r="E12" s="12"/>
      <c r="F12" s="12"/>
    </row>
    <row r="13" spans="2:8" x14ac:dyDescent="0.25">
      <c r="B13" s="13"/>
      <c r="C13" s="14"/>
      <c r="D13" s="15" t="s">
        <v>7</v>
      </c>
      <c r="F13" s="16">
        <f>+(((1+F9)^F10)-1)</f>
        <v>0.23322582129000002</v>
      </c>
      <c r="G13" s="4"/>
      <c r="H13" s="5"/>
    </row>
    <row r="14" spans="2:8" ht="15.75" thickBot="1" x14ac:dyDescent="0.3">
      <c r="B14" s="17" t="s">
        <v>10</v>
      </c>
      <c r="C14" s="18">
        <f>+F2</f>
        <v>100</v>
      </c>
      <c r="D14" s="18" t="s">
        <v>8</v>
      </c>
      <c r="F14" s="19">
        <f>+F9</f>
        <v>3.5000000000000005E-3</v>
      </c>
      <c r="G14" s="8" t="s">
        <v>26</v>
      </c>
      <c r="H14" s="9">
        <f>+(1+F9)</f>
        <v>1.0035000000000001</v>
      </c>
    </row>
    <row r="15" spans="2:8" x14ac:dyDescent="0.25">
      <c r="B15" s="12"/>
      <c r="C15" s="12"/>
      <c r="D15" s="12"/>
      <c r="E15" s="12"/>
      <c r="F15" s="12"/>
    </row>
    <row r="16" spans="2:8" ht="26.25" x14ac:dyDescent="0.4">
      <c r="B16" s="24" t="s">
        <v>29</v>
      </c>
      <c r="C16" s="25"/>
      <c r="D16" s="25"/>
      <c r="E16" s="25"/>
      <c r="F16" s="26">
        <f>+F13/F14*C14*H14</f>
        <v>6686.9174761289996</v>
      </c>
    </row>
    <row r="20" spans="2:6" ht="26.25" x14ac:dyDescent="0.4">
      <c r="B20" s="24"/>
      <c r="C20" s="25"/>
      <c r="D20" s="25"/>
      <c r="E20" s="25"/>
      <c r="F20" s="2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18"/>
  <sheetViews>
    <sheetView workbookViewId="0">
      <selection activeCell="C19" sqref="C19"/>
    </sheetView>
  </sheetViews>
  <sheetFormatPr defaultRowHeight="15" x14ac:dyDescent="0.25"/>
  <cols>
    <col min="2" max="2" width="2.5703125" customWidth="1"/>
    <col min="3" max="3" width="36.28515625" customWidth="1"/>
    <col min="6" max="6" width="27.140625" customWidth="1"/>
    <col min="7" max="7" width="31" customWidth="1"/>
    <col min="8" max="8" width="13.85546875" customWidth="1"/>
  </cols>
  <sheetData>
    <row r="3" spans="3:9" ht="33.75" x14ac:dyDescent="0.5">
      <c r="C3" s="20" t="s">
        <v>27</v>
      </c>
    </row>
    <row r="4" spans="3:9" ht="26.25" x14ac:dyDescent="0.4">
      <c r="C4" s="2" t="s">
        <v>5</v>
      </c>
      <c r="G4" s="1">
        <v>3000</v>
      </c>
    </row>
    <row r="5" spans="3:9" ht="26.25" x14ac:dyDescent="0.4">
      <c r="C5" s="2" t="s">
        <v>3</v>
      </c>
      <c r="G5" s="1">
        <v>6</v>
      </c>
    </row>
    <row r="6" spans="3:9" ht="26.25" x14ac:dyDescent="0.4">
      <c r="C6" s="2" t="s">
        <v>0</v>
      </c>
      <c r="G6" s="1">
        <v>1</v>
      </c>
      <c r="H6" s="21" t="s">
        <v>14</v>
      </c>
    </row>
    <row r="7" spans="3:9" ht="26.25" x14ac:dyDescent="0.4">
      <c r="C7" s="2" t="s">
        <v>4</v>
      </c>
      <c r="G7" s="1">
        <v>1</v>
      </c>
      <c r="H7" s="21" t="s">
        <v>14</v>
      </c>
    </row>
    <row r="8" spans="3:9" ht="26.25" x14ac:dyDescent="0.4">
      <c r="C8" s="2" t="s">
        <v>1</v>
      </c>
      <c r="G8" s="1">
        <v>5</v>
      </c>
    </row>
    <row r="11" spans="3:9" ht="26.25" x14ac:dyDescent="0.4">
      <c r="C11" s="10" t="s">
        <v>2</v>
      </c>
      <c r="D11" s="12"/>
      <c r="E11" s="12"/>
      <c r="F11" s="12"/>
      <c r="G11" s="3">
        <f>+((G5/G7)/100)</f>
        <v>0.06</v>
      </c>
    </row>
    <row r="12" spans="3:9" ht="26.25" x14ac:dyDescent="0.4">
      <c r="C12" s="10" t="s">
        <v>9</v>
      </c>
      <c r="D12" s="12"/>
      <c r="E12" s="12"/>
      <c r="F12" s="12"/>
      <c r="G12" s="3">
        <f>+G8*G7</f>
        <v>5</v>
      </c>
    </row>
    <row r="13" spans="3:9" x14ac:dyDescent="0.25">
      <c r="C13" s="12"/>
      <c r="D13" s="12"/>
      <c r="E13" s="12"/>
      <c r="F13" s="12"/>
      <c r="G13" s="12"/>
    </row>
    <row r="14" spans="3:9" ht="27" thickBot="1" x14ac:dyDescent="0.45">
      <c r="C14" s="11" t="s">
        <v>6</v>
      </c>
      <c r="D14" s="12"/>
      <c r="E14" s="12"/>
      <c r="F14" s="12"/>
      <c r="G14" s="12"/>
    </row>
    <row r="15" spans="3:9" x14ac:dyDescent="0.25">
      <c r="C15" s="13"/>
      <c r="D15" s="14"/>
      <c r="E15" s="14"/>
      <c r="F15" s="15" t="s">
        <v>7</v>
      </c>
      <c r="G15" s="16">
        <f>+((1-(1+G11)^-G12))</f>
        <v>0.25274182713394311</v>
      </c>
      <c r="H15" s="4" t="s">
        <v>26</v>
      </c>
      <c r="I15" s="5">
        <f>+(1+G11)</f>
        <v>1.06</v>
      </c>
    </row>
    <row r="16" spans="3:9" ht="15.75" thickBot="1" x14ac:dyDescent="0.3">
      <c r="C16" s="17" t="s">
        <v>23</v>
      </c>
      <c r="D16" s="18">
        <f>+G4</f>
        <v>3000</v>
      </c>
      <c r="E16" s="18"/>
      <c r="F16" s="18" t="s">
        <v>8</v>
      </c>
      <c r="G16" s="19">
        <f>+G11</f>
        <v>0.06</v>
      </c>
      <c r="H16" s="6"/>
      <c r="I16" s="7"/>
    </row>
    <row r="17" spans="3:7" x14ac:dyDescent="0.25">
      <c r="C17" s="12"/>
      <c r="D17" s="12"/>
      <c r="E17" s="12"/>
      <c r="F17" s="12"/>
      <c r="G17" s="12"/>
    </row>
    <row r="18" spans="3:7" ht="26.25" x14ac:dyDescent="0.4">
      <c r="C18" s="24" t="s">
        <v>28</v>
      </c>
      <c r="D18" s="25"/>
      <c r="E18" s="25"/>
      <c r="F18" s="25"/>
      <c r="G18" s="26">
        <f>+G15/G16*D16*I15</f>
        <v>13395.316838098988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"/>
  <sheetViews>
    <sheetView workbookViewId="0">
      <selection activeCell="A3" sqref="A3"/>
    </sheetView>
  </sheetViews>
  <sheetFormatPr defaultRowHeight="15" x14ac:dyDescent="0.25"/>
  <cols>
    <col min="2" max="2" width="17.28515625" customWidth="1"/>
    <col min="3" max="3" width="20.140625" customWidth="1"/>
    <col min="5" max="5" width="37.7109375" customWidth="1"/>
    <col min="6" max="6" width="30.7109375" customWidth="1"/>
    <col min="7" max="7" width="11.85546875" customWidth="1"/>
  </cols>
  <sheetData>
    <row r="2" spans="2:7" ht="1.5" customHeight="1" x14ac:dyDescent="0.25"/>
    <row r="3" spans="2:7" ht="33.75" x14ac:dyDescent="0.5">
      <c r="B3" s="20" t="s">
        <v>30</v>
      </c>
    </row>
    <row r="4" spans="2:7" ht="26.25" x14ac:dyDescent="0.4">
      <c r="B4" s="2" t="s">
        <v>5</v>
      </c>
      <c r="F4" s="1">
        <v>20000</v>
      </c>
    </row>
    <row r="5" spans="2:7" ht="26.25" x14ac:dyDescent="0.4">
      <c r="B5" s="2" t="s">
        <v>3</v>
      </c>
      <c r="F5" s="1">
        <v>7</v>
      </c>
    </row>
    <row r="6" spans="2:7" ht="26.25" x14ac:dyDescent="0.4">
      <c r="B6" s="2" t="s">
        <v>0</v>
      </c>
      <c r="F6" s="1">
        <v>4</v>
      </c>
      <c r="G6" s="22" t="s">
        <v>17</v>
      </c>
    </row>
    <row r="7" spans="2:7" ht="26.25" x14ac:dyDescent="0.4">
      <c r="B7" s="2" t="s">
        <v>4</v>
      </c>
      <c r="F7" s="1">
        <v>1</v>
      </c>
      <c r="G7" s="21" t="s">
        <v>17</v>
      </c>
    </row>
    <row r="8" spans="2:7" ht="26.25" x14ac:dyDescent="0.4">
      <c r="B8" s="2" t="s">
        <v>1</v>
      </c>
      <c r="F8" s="1">
        <v>5</v>
      </c>
    </row>
    <row r="11" spans="2:7" ht="26.25" x14ac:dyDescent="0.4">
      <c r="B11" s="10" t="s">
        <v>22</v>
      </c>
      <c r="C11" s="12"/>
      <c r="D11" s="12"/>
      <c r="E11" s="12"/>
      <c r="F11" s="3">
        <f>+F5/F6/100</f>
        <v>1.7500000000000002E-2</v>
      </c>
    </row>
    <row r="12" spans="2:7" ht="26.25" x14ac:dyDescent="0.4">
      <c r="B12" s="10" t="s">
        <v>9</v>
      </c>
      <c r="C12" s="12"/>
      <c r="D12" s="12"/>
      <c r="E12" s="12"/>
      <c r="F12" s="3">
        <f>+F8*F7</f>
        <v>5</v>
      </c>
    </row>
    <row r="13" spans="2:7" ht="26.25" x14ac:dyDescent="0.4">
      <c r="B13" s="10" t="s">
        <v>20</v>
      </c>
      <c r="C13" s="12"/>
      <c r="D13" s="12"/>
      <c r="E13" s="12"/>
      <c r="F13" s="3">
        <f>+F6/F7</f>
        <v>4</v>
      </c>
    </row>
    <row r="14" spans="2:7" ht="26.25" x14ac:dyDescent="0.4">
      <c r="B14" s="23" t="s">
        <v>21</v>
      </c>
      <c r="F14" s="3">
        <f>+((1+F11)^F13)-1</f>
        <v>7.1859031289062791E-2</v>
      </c>
    </row>
    <row r="17" spans="2:8" ht="27" thickBot="1" x14ac:dyDescent="0.45">
      <c r="B17" s="11" t="s">
        <v>18</v>
      </c>
      <c r="C17" s="12"/>
      <c r="D17" s="12"/>
      <c r="E17" s="12"/>
      <c r="F17" s="12"/>
    </row>
    <row r="18" spans="2:8" x14ac:dyDescent="0.25">
      <c r="B18" s="13"/>
      <c r="C18" s="14"/>
      <c r="D18" s="14"/>
      <c r="E18" s="15" t="s">
        <v>7</v>
      </c>
      <c r="F18" s="16">
        <f>+(((1+F14)^F12)-1)</f>
        <v>0.41477819575579988</v>
      </c>
      <c r="G18" s="4"/>
      <c r="H18" s="5"/>
    </row>
    <row r="19" spans="2:8" ht="15.75" thickBot="1" x14ac:dyDescent="0.3">
      <c r="B19" s="17" t="s">
        <v>10</v>
      </c>
      <c r="C19" s="18">
        <f>+F4</f>
        <v>20000</v>
      </c>
      <c r="D19" s="18"/>
      <c r="E19" s="18" t="s">
        <v>8</v>
      </c>
      <c r="F19" s="19">
        <f>+F14</f>
        <v>7.1859031289062791E-2</v>
      </c>
      <c r="G19" s="6" t="s">
        <v>26</v>
      </c>
      <c r="H19" s="7">
        <f>+(1+F14)</f>
        <v>1.0718590312890628</v>
      </c>
    </row>
    <row r="20" spans="2:8" x14ac:dyDescent="0.25">
      <c r="B20" s="12"/>
      <c r="C20" s="12"/>
      <c r="D20" s="12"/>
      <c r="E20" s="12"/>
      <c r="F20" s="12"/>
    </row>
    <row r="21" spans="2:8" ht="26.25" x14ac:dyDescent="0.4">
      <c r="B21" s="24" t="s">
        <v>11</v>
      </c>
      <c r="C21" s="25"/>
      <c r="D21" s="25"/>
      <c r="E21" s="25"/>
      <c r="F21" s="26">
        <f>+F18/F19*C19*H19</f>
        <v>123737.75352307156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20"/>
  <sheetViews>
    <sheetView topLeftCell="A2" workbookViewId="0">
      <selection activeCell="C2" sqref="C2:I20"/>
    </sheetView>
  </sheetViews>
  <sheetFormatPr defaultRowHeight="15" x14ac:dyDescent="0.25"/>
  <cols>
    <col min="6" max="6" width="48.85546875" customWidth="1"/>
    <col min="7" max="7" width="28.7109375" customWidth="1"/>
  </cols>
  <sheetData>
    <row r="2" spans="3:8" ht="33.75" x14ac:dyDescent="0.5">
      <c r="C2" s="20" t="s">
        <v>31</v>
      </c>
    </row>
    <row r="3" spans="3:8" ht="26.25" x14ac:dyDescent="0.4">
      <c r="C3" s="2" t="s">
        <v>5</v>
      </c>
      <c r="G3" s="28">
        <v>915.6</v>
      </c>
    </row>
    <row r="4" spans="3:8" ht="26.25" x14ac:dyDescent="0.4">
      <c r="C4" s="2" t="s">
        <v>3</v>
      </c>
      <c r="G4" s="1">
        <v>5.5</v>
      </c>
    </row>
    <row r="5" spans="3:8" ht="26.25" x14ac:dyDescent="0.4">
      <c r="C5" s="2" t="s">
        <v>0</v>
      </c>
      <c r="G5" s="1">
        <v>2</v>
      </c>
      <c r="H5" s="21" t="s">
        <v>17</v>
      </c>
    </row>
    <row r="6" spans="3:8" ht="26.25" x14ac:dyDescent="0.4">
      <c r="C6" s="2" t="s">
        <v>4</v>
      </c>
      <c r="G6" s="1">
        <v>12</v>
      </c>
      <c r="H6" s="27" t="s">
        <v>17</v>
      </c>
    </row>
    <row r="7" spans="3:8" ht="26.25" x14ac:dyDescent="0.4">
      <c r="C7" s="2" t="s">
        <v>1</v>
      </c>
      <c r="G7" s="1">
        <v>15</v>
      </c>
    </row>
    <row r="10" spans="3:8" ht="26.25" x14ac:dyDescent="0.4">
      <c r="C10" s="10" t="s">
        <v>2</v>
      </c>
      <c r="D10" s="12"/>
      <c r="E10" s="12"/>
      <c r="F10" s="12"/>
      <c r="G10" s="3">
        <f>+((G4/G5)/100)</f>
        <v>2.75E-2</v>
      </c>
    </row>
    <row r="11" spans="3:8" ht="26.25" x14ac:dyDescent="0.4">
      <c r="C11" s="10" t="s">
        <v>9</v>
      </c>
      <c r="D11" s="12"/>
      <c r="E11" s="12"/>
      <c r="F11" s="12"/>
      <c r="G11" s="3">
        <f>+G7*G6</f>
        <v>180</v>
      </c>
    </row>
    <row r="12" spans="3:8" ht="26.25" x14ac:dyDescent="0.4">
      <c r="C12" s="10" t="s">
        <v>20</v>
      </c>
      <c r="D12" s="12"/>
      <c r="E12" s="12"/>
      <c r="F12" s="12"/>
      <c r="G12" s="3">
        <f>+G5/G6</f>
        <v>0.16666666666666666</v>
      </c>
    </row>
    <row r="13" spans="3:8" ht="26.25" x14ac:dyDescent="0.4">
      <c r="C13" s="23" t="s">
        <v>21</v>
      </c>
      <c r="G13" s="3">
        <f>+((1+G10)^G12)-1</f>
        <v>4.5316817182770031E-3</v>
      </c>
    </row>
    <row r="16" spans="3:8" ht="27" thickBot="1" x14ac:dyDescent="0.45">
      <c r="C16" s="11" t="s">
        <v>18</v>
      </c>
      <c r="D16" s="12"/>
      <c r="E16" s="12"/>
      <c r="F16" s="12"/>
      <c r="G16" s="12"/>
    </row>
    <row r="17" spans="3:9" x14ac:dyDescent="0.25">
      <c r="C17" s="13"/>
      <c r="D17" s="14"/>
      <c r="E17" s="14"/>
      <c r="F17" s="31" t="s">
        <v>7</v>
      </c>
      <c r="G17" s="32">
        <f>+(1-(1+G13)^-G11)</f>
        <v>0.55685578566209759</v>
      </c>
      <c r="H17" t="s">
        <v>26</v>
      </c>
    </row>
    <row r="18" spans="3:9" ht="15.75" thickBot="1" x14ac:dyDescent="0.3">
      <c r="C18" s="17" t="s">
        <v>23</v>
      </c>
      <c r="D18" s="18">
        <f>+G3</f>
        <v>915.6</v>
      </c>
      <c r="E18" s="18"/>
      <c r="F18" s="29" t="s">
        <v>8</v>
      </c>
      <c r="G18" s="30">
        <f>+G13</f>
        <v>4.5316817182770031E-3</v>
      </c>
      <c r="I18">
        <f>+(1+G13)</f>
        <v>1.004531681718277</v>
      </c>
    </row>
    <row r="19" spans="3:9" x14ac:dyDescent="0.25">
      <c r="C19" s="12"/>
      <c r="D19" s="12"/>
      <c r="E19" s="12"/>
      <c r="F19" s="12"/>
      <c r="G19" s="12"/>
    </row>
    <row r="20" spans="3:9" ht="26.25" x14ac:dyDescent="0.4">
      <c r="C20" s="24" t="s">
        <v>24</v>
      </c>
      <c r="D20" s="25"/>
      <c r="E20" s="25"/>
      <c r="F20" s="25"/>
      <c r="G20" s="26">
        <f>+G17/G18*D18*I18</f>
        <v>113019.33797456858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E17" sqref="E17:E18"/>
    </sheetView>
  </sheetViews>
  <sheetFormatPr defaultRowHeight="15" x14ac:dyDescent="0.25"/>
  <cols>
    <col min="5" max="5" width="47.28515625" customWidth="1"/>
    <col min="6" max="6" width="30.42578125" customWidth="1"/>
  </cols>
  <sheetData>
    <row r="2" spans="2:7" ht="33.75" x14ac:dyDescent="0.5">
      <c r="B2" s="20" t="s">
        <v>32</v>
      </c>
    </row>
    <row r="3" spans="2:7" ht="26.25" x14ac:dyDescent="0.4">
      <c r="B3" s="2" t="s">
        <v>5</v>
      </c>
      <c r="F3" s="28">
        <v>100</v>
      </c>
    </row>
    <row r="4" spans="2:7" ht="26.25" x14ac:dyDescent="0.4">
      <c r="B4" s="2" t="s">
        <v>3</v>
      </c>
      <c r="F4" s="1">
        <v>6</v>
      </c>
    </row>
    <row r="5" spans="2:7" ht="26.25" x14ac:dyDescent="0.4">
      <c r="B5" s="2" t="s">
        <v>0</v>
      </c>
      <c r="F5" s="1">
        <v>12</v>
      </c>
      <c r="G5" s="21" t="s">
        <v>17</v>
      </c>
    </row>
    <row r="6" spans="2:7" ht="26.25" x14ac:dyDescent="0.4">
      <c r="B6" s="2" t="s">
        <v>4</v>
      </c>
      <c r="F6" s="1">
        <v>12</v>
      </c>
      <c r="G6" s="27" t="s">
        <v>17</v>
      </c>
    </row>
    <row r="7" spans="2:7" ht="26.25" x14ac:dyDescent="0.4">
      <c r="B7" s="2"/>
      <c r="F7" s="1"/>
    </row>
    <row r="10" spans="2:7" ht="26.25" x14ac:dyDescent="0.4">
      <c r="B10" s="10" t="s">
        <v>2</v>
      </c>
      <c r="C10" s="12"/>
      <c r="D10" s="12"/>
      <c r="E10" s="12"/>
      <c r="F10" s="3">
        <f>+((F4/F5)/100)</f>
        <v>5.0000000000000001E-3</v>
      </c>
    </row>
    <row r="11" spans="2:7" ht="26.25" x14ac:dyDescent="0.4">
      <c r="B11" s="10" t="s">
        <v>9</v>
      </c>
      <c r="C11" s="12"/>
      <c r="D11" s="12"/>
      <c r="E11" s="12"/>
      <c r="F11" s="3">
        <f>+F7*F6</f>
        <v>0</v>
      </c>
    </row>
    <row r="12" spans="2:7" ht="26.25" x14ac:dyDescent="0.4">
      <c r="B12" s="10" t="s">
        <v>20</v>
      </c>
      <c r="C12" s="12"/>
      <c r="D12" s="12"/>
      <c r="E12" s="12"/>
      <c r="F12" s="3">
        <f>+F5/F6</f>
        <v>1</v>
      </c>
    </row>
    <row r="13" spans="2:7" ht="26.25" x14ac:dyDescent="0.4">
      <c r="B13" s="23" t="s">
        <v>21</v>
      </c>
      <c r="F13" s="3">
        <f>+((1+F10)^F12)-1</f>
        <v>4.9999999999998934E-3</v>
      </c>
    </row>
    <row r="16" spans="2:7" ht="27" thickBot="1" x14ac:dyDescent="0.45">
      <c r="B16" s="11" t="s">
        <v>18</v>
      </c>
      <c r="C16" s="12"/>
      <c r="D16" s="12"/>
      <c r="E16" s="12"/>
      <c r="F16" s="12"/>
    </row>
    <row r="17" spans="2:7" x14ac:dyDescent="0.25">
      <c r="B17" s="13"/>
      <c r="C17" s="14"/>
      <c r="D17" s="14"/>
      <c r="E17" s="31" t="s">
        <v>35</v>
      </c>
      <c r="F17" s="33">
        <f>+F3</f>
        <v>100</v>
      </c>
      <c r="G17" t="s">
        <v>26</v>
      </c>
    </row>
    <row r="18" spans="2:7" ht="15.75" thickBot="1" x14ac:dyDescent="0.3">
      <c r="B18" s="17" t="s">
        <v>23</v>
      </c>
      <c r="C18" s="18"/>
      <c r="D18" s="18"/>
      <c r="E18" s="29" t="s">
        <v>34</v>
      </c>
      <c r="F18" s="30">
        <f>+F10</f>
        <v>5.0000000000000001E-3</v>
      </c>
    </row>
    <row r="19" spans="2:7" x14ac:dyDescent="0.25">
      <c r="B19" s="12"/>
      <c r="C19" s="12"/>
      <c r="D19" s="12"/>
      <c r="E19" s="12"/>
      <c r="F19" s="12"/>
    </row>
    <row r="20" spans="2:7" ht="26.25" x14ac:dyDescent="0.4">
      <c r="B20" s="24" t="s">
        <v>24</v>
      </c>
      <c r="C20" s="25"/>
      <c r="D20" s="25"/>
      <c r="E20" s="25"/>
      <c r="F20" s="26">
        <f>+F17/F18</f>
        <v>20000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OSA-FV </vt:lpstr>
      <vt:lpstr>OSA-PV</vt:lpstr>
      <vt:lpstr>OGA-FV</vt:lpstr>
      <vt:lpstr>OGA - PV</vt:lpstr>
      <vt:lpstr>SAD-FV</vt:lpstr>
      <vt:lpstr>SAD-PV</vt:lpstr>
      <vt:lpstr>OGAD-FV</vt:lpstr>
      <vt:lpstr>OGAD-PV</vt:lpstr>
      <vt:lpstr>Perpetuity</vt:lpstr>
      <vt:lpstr>Perpetuity Due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Tilley, Paul (C'ville)</dc:creator>
  <cp:lastModifiedBy>Tilley, Paul (C'ville)</cp:lastModifiedBy>
  <dcterms:created xsi:type="dcterms:W3CDTF">2015-11-20T12:15:29Z</dcterms:created>
  <dcterms:modified xsi:type="dcterms:W3CDTF">2015-11-20T15:49:15Z</dcterms:modified>
</cp:coreProperties>
</file>